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activeTab="1"/>
  </bookViews>
  <sheets>
    <sheet name="NTC曲线计算" sheetId="3" r:id="rId1"/>
    <sheet name="上下拉分压电阻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<sst xmlns="http://schemas.openxmlformats.org/spreadsheetml/2006/main" count="61" uniqueCount="35">
  <si>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NTC参数输入：</t>
  </si>
  <si>
    <r>
      <rPr>
        <sz val="11"/>
        <color theme="1"/>
        <rFont val="宋体"/>
        <charset val="134"/>
        <scheme val="minor"/>
      </rPr>
      <t>R_</t>
    </r>
    <r>
      <rPr>
        <sz val="8"/>
        <color theme="1"/>
        <rFont val="宋体"/>
        <charset val="134"/>
        <scheme val="minor"/>
      </rPr>
      <t>25</t>
    </r>
    <r>
      <rPr>
        <sz val="12"/>
        <color theme="1"/>
        <rFont val="宋体"/>
        <charset val="134"/>
        <scheme val="minor"/>
      </rPr>
      <t>(Ω)</t>
    </r>
  </si>
  <si>
    <r>
      <rPr>
        <sz val="11"/>
        <color theme="1"/>
        <rFont val="宋体"/>
        <charset val="134"/>
        <scheme val="minor"/>
      </rPr>
      <t>Beta_</t>
    </r>
    <r>
      <rPr>
        <sz val="8"/>
        <color theme="1"/>
        <rFont val="宋体"/>
        <charset val="134"/>
        <scheme val="minor"/>
      </rPr>
      <t>25/85</t>
    </r>
  </si>
  <si>
    <t>NTC曲线计算：</t>
  </si>
  <si>
    <t>Temp(℃)</t>
  </si>
  <si>
    <t>Rt(Ω)</t>
  </si>
  <si>
    <t>项目</t>
  </si>
  <si>
    <t>xxx</t>
  </si>
  <si>
    <t>充电温度检测电阻计算</t>
  </si>
  <si>
    <r>
      <rPr>
        <sz val="12"/>
        <color theme="1"/>
        <rFont val="Arial"/>
        <charset val="134"/>
      </rPr>
      <t>T_cold(</t>
    </r>
    <r>
      <rPr>
        <sz val="12"/>
        <color theme="1"/>
        <rFont val="黑体"/>
        <charset val="134"/>
      </rPr>
      <t>℃</t>
    </r>
    <r>
      <rPr>
        <sz val="12"/>
        <color theme="1"/>
        <rFont val="Arial"/>
        <charset val="134"/>
      </rPr>
      <t>)</t>
    </r>
  </si>
  <si>
    <t>R_25(kΩ)</t>
  </si>
  <si>
    <r>
      <rPr>
        <sz val="12"/>
        <color theme="1"/>
        <rFont val="Arial"/>
        <charset val="134"/>
      </rPr>
      <t>T_hot(</t>
    </r>
    <r>
      <rPr>
        <sz val="12"/>
        <color theme="1"/>
        <rFont val="黑体"/>
        <charset val="134"/>
      </rPr>
      <t>℃</t>
    </r>
    <r>
      <rPr>
        <sz val="12"/>
        <color theme="1"/>
        <rFont val="Arial"/>
        <charset val="134"/>
      </rPr>
      <t>)</t>
    </r>
  </si>
  <si>
    <t>B_25/50</t>
  </si>
  <si>
    <t>K_cold</t>
  </si>
  <si>
    <t>K_hot</t>
  </si>
  <si>
    <t>RTL(KΩ)</t>
  </si>
  <si>
    <t>R1</t>
  </si>
  <si>
    <t>KΩ</t>
  </si>
  <si>
    <t>RTH(KΩ)</t>
  </si>
  <si>
    <t>R2</t>
  </si>
  <si>
    <t>设计值反推充电温度(极限)</t>
  </si>
  <si>
    <t>R1(KΩ)</t>
  </si>
  <si>
    <t>R2(KΩ)</t>
  </si>
  <si>
    <t>R_paracold(Ω)</t>
  </si>
  <si>
    <t>R_NTCcold(Ω)</t>
  </si>
  <si>
    <t>R_parahot(Ω)</t>
  </si>
  <si>
    <t>R_NTChot(Ω)</t>
  </si>
  <si>
    <r>
      <rPr>
        <b/>
        <sz val="12"/>
        <color theme="1"/>
        <rFont val="Arial"/>
        <charset val="134"/>
      </rPr>
      <t>T_cold(</t>
    </r>
    <r>
      <rPr>
        <b/>
        <sz val="12"/>
        <color theme="1"/>
        <rFont val="黑体"/>
        <charset val="134"/>
      </rPr>
      <t>极限</t>
    </r>
    <r>
      <rPr>
        <b/>
        <sz val="12"/>
        <color theme="1"/>
        <rFont val="Arial"/>
        <charset val="134"/>
      </rPr>
      <t>)</t>
    </r>
  </si>
  <si>
    <r>
      <rPr>
        <b/>
        <sz val="12"/>
        <color theme="1"/>
        <rFont val="黑体"/>
        <charset val="134"/>
      </rPr>
      <t>℃</t>
    </r>
  </si>
  <si>
    <r>
      <rPr>
        <b/>
        <sz val="12"/>
        <color theme="1"/>
        <rFont val="Arial"/>
        <charset val="134"/>
      </rPr>
      <t>T_hot(</t>
    </r>
    <r>
      <rPr>
        <b/>
        <sz val="12"/>
        <color theme="1"/>
        <rFont val="黑体"/>
        <charset val="134"/>
      </rPr>
      <t>极限</t>
    </r>
    <r>
      <rPr>
        <b/>
        <sz val="12"/>
        <color theme="1"/>
        <rFont val="Arial"/>
        <charset val="134"/>
      </rPr>
      <t>)</t>
    </r>
  </si>
  <si>
    <t>设计值反推充电温度(典型)</t>
  </si>
  <si>
    <r>
      <rPr>
        <b/>
        <sz val="12"/>
        <color theme="1"/>
        <rFont val="Arial"/>
        <charset val="134"/>
      </rPr>
      <t>T_cold(</t>
    </r>
    <r>
      <rPr>
        <b/>
        <sz val="12"/>
        <color theme="1"/>
        <rFont val="黑体"/>
        <charset val="134"/>
      </rPr>
      <t>典型</t>
    </r>
    <r>
      <rPr>
        <b/>
        <sz val="12"/>
        <color theme="1"/>
        <rFont val="Arial"/>
        <charset val="134"/>
      </rPr>
      <t>)</t>
    </r>
  </si>
  <si>
    <r>
      <rPr>
        <b/>
        <sz val="12"/>
        <color theme="1"/>
        <rFont val="Arial"/>
        <charset val="134"/>
      </rPr>
      <t>T_hot(</t>
    </r>
    <r>
      <rPr>
        <b/>
        <sz val="12"/>
        <color theme="1"/>
        <rFont val="黑体"/>
        <charset val="134"/>
      </rPr>
      <t>典型</t>
    </r>
    <r>
      <rPr>
        <b/>
        <sz val="12"/>
        <color theme="1"/>
        <rFont val="Arial"/>
        <charset val="134"/>
      </rPr>
      <t>)</t>
    </r>
  </si>
  <si>
    <t>NOTE:</t>
  </si>
  <si>
    <t>在绿框填入数据自动计算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</si>
</sst>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Arial"/>
      <charset val="134"/>
    </font>
    <font>
      <i/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黑体"/>
      <charset val="134"/>
    </font>
    <font>
      <i/>
      <sz val="12"/>
      <color theme="0"/>
      <name val="Arial"/>
      <charset val="134"/>
    </font>
    <font>
      <sz val="11"/>
      <color theme="1"/>
      <name val="Arial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6"/>
    </font>
    <font>
      <sz val="12"/>
      <name val="Times New Roman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/>
  </cellStyleXfs>
  <cellXfs count="46">
    <xf numFmtId="0" fontId="0" fillId="0" borderId="0" xfId="0">
      <alignment vertical="center"/>
    </xf>
    <xf numFmtId="0" fontId="1" fillId="0" borderId="1" xfId="50" applyFont="1" applyBorder="1">
      <alignment vertical="center"/>
    </xf>
    <xf numFmtId="0" fontId="1" fillId="0" borderId="2" xfId="50" applyFont="1" applyBorder="1">
      <alignment vertical="center"/>
    </xf>
    <xf numFmtId="0" fontId="0" fillId="0" borderId="2" xfId="50" applyBorder="1">
      <alignment vertical="center"/>
    </xf>
    <xf numFmtId="0" fontId="0" fillId="0" borderId="3" xfId="50" applyBorder="1">
      <alignment vertical="center"/>
    </xf>
    <xf numFmtId="0" fontId="1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7" xfId="50" applyFont="1" applyBorder="1">
      <alignment vertical="center"/>
    </xf>
    <xf numFmtId="0" fontId="6" fillId="0" borderId="0" xfId="50" applyFont="1">
      <alignment vertical="center"/>
    </xf>
    <xf numFmtId="0" fontId="6" fillId="0" borderId="8" xfId="50" applyFont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6" fillId="0" borderId="0" xfId="50" applyFont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left" vertical="top" wrapText="1"/>
    </xf>
    <xf numFmtId="0" fontId="0" fillId="0" borderId="5" xfId="50" applyBorder="1" applyAlignment="1">
      <alignment horizontal="left" vertical="center" wrapText="1"/>
    </xf>
    <xf numFmtId="0" fontId="9" fillId="4" borderId="5" xfId="50" applyFont="1" applyFill="1" applyBorder="1" applyAlignment="1">
      <alignment horizontal="left" vertical="center" wrapText="1"/>
    </xf>
    <xf numFmtId="0" fontId="0" fillId="4" borderId="5" xfId="50" applyFill="1" applyBorder="1" applyAlignment="1">
      <alignment horizontal="left" vertical="center" wrapText="1"/>
    </xf>
    <xf numFmtId="0" fontId="0" fillId="0" borderId="5" xfId="50" applyBorder="1" applyAlignment="1">
      <alignment horizontal="left" vertical="center"/>
    </xf>
    <xf numFmtId="176" fontId="0" fillId="0" borderId="5" xfId="50" applyNumberFormat="1" applyBorder="1" applyAlignment="1">
      <alignment horizontal="left" vertical="center"/>
    </xf>
    <xf numFmtId="176" fontId="0" fillId="0" borderId="0" xfId="50" applyNumberFormat="1">
      <alignment vertical="center"/>
    </xf>
    <xf numFmtId="0" fontId="0" fillId="4" borderId="5" xfId="50" applyFill="1" applyBorder="1" applyAlignment="1">
      <alignment horizontal="left" vertical="center"/>
    </xf>
    <xf numFmtId="176" fontId="0" fillId="4" borderId="5" xfId="50" applyNumberFormat="1" applyFill="1" applyBorder="1" applyAlignment="1">
      <alignment horizontal="left" vertical="center"/>
    </xf>
    <xf numFmtId="0" fontId="0" fillId="0" borderId="5" xfId="50" applyFill="1" applyBorder="1" applyAlignment="1">
      <alignment horizontal="left" vertical="center"/>
    </xf>
    <xf numFmtId="176" fontId="0" fillId="0" borderId="5" xfId="50" applyNumberForma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1B-332 (B=3600)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NTC曲线计算!$A$5:$B$5</c:f>
              <c:strCache>
                <c:ptCount val="1"/>
                <c:pt idx="0">
                  <c:v>Temp(℃) Rt(Ω)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NTC曲线计算!$A$6:$A$82</c:f>
              <c:numCache>
                <c:formatCode>General</c:formatCode>
                <c:ptCount val="77"/>
                <c:pt idx="0">
                  <c:v>-40</c:v>
                </c:pt>
                <c:pt idx="1">
                  <c:v>-38</c:v>
                </c:pt>
                <c:pt idx="2">
                  <c:v>-36</c:v>
                </c:pt>
                <c:pt idx="3">
                  <c:v>-34</c:v>
                </c:pt>
                <c:pt idx="4">
                  <c:v>-32</c:v>
                </c:pt>
                <c:pt idx="5">
                  <c:v>-30</c:v>
                </c:pt>
                <c:pt idx="6">
                  <c:v>-28</c:v>
                </c:pt>
                <c:pt idx="7">
                  <c:v>-26</c:v>
                </c:pt>
                <c:pt idx="8">
                  <c:v>-24</c:v>
                </c:pt>
                <c:pt idx="9">
                  <c:v>-22</c:v>
                </c:pt>
                <c:pt idx="10">
                  <c:v>-20</c:v>
                </c:pt>
                <c:pt idx="11">
                  <c:v>-18</c:v>
                </c:pt>
                <c:pt idx="12">
                  <c:v>-16</c:v>
                </c:pt>
                <c:pt idx="13">
                  <c:v>-14</c:v>
                </c:pt>
                <c:pt idx="14">
                  <c:v>-12</c:v>
                </c:pt>
                <c:pt idx="15">
                  <c:v>-10</c:v>
                </c:pt>
                <c:pt idx="16">
                  <c:v>-8</c:v>
                </c:pt>
                <c:pt idx="17">
                  <c:v>-6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-0.13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8</c:v>
                </c:pt>
                <c:pt idx="28">
                  <c:v>10</c:v>
                </c:pt>
                <c:pt idx="29">
                  <c:v>12</c:v>
                </c:pt>
                <c:pt idx="30">
                  <c:v>14</c:v>
                </c:pt>
                <c:pt idx="31">
                  <c:v>16</c:v>
                </c:pt>
                <c:pt idx="32">
                  <c:v>18</c:v>
                </c:pt>
                <c:pt idx="33">
                  <c:v>20</c:v>
                </c:pt>
                <c:pt idx="34">
                  <c:v>22</c:v>
                </c:pt>
                <c:pt idx="35">
                  <c:v>24</c:v>
                </c:pt>
                <c:pt idx="36">
                  <c:v>26</c:v>
                </c:pt>
                <c:pt idx="37">
                  <c:v>28</c:v>
                </c:pt>
                <c:pt idx="38">
                  <c:v>30</c:v>
                </c:pt>
                <c:pt idx="39">
                  <c:v>32</c:v>
                </c:pt>
                <c:pt idx="40">
                  <c:v>34</c:v>
                </c:pt>
                <c:pt idx="41">
                  <c:v>36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42</c:v>
                </c:pt>
                <c:pt idx="46">
                  <c:v>43.84</c:v>
                </c:pt>
                <c:pt idx="47">
                  <c:v>44</c:v>
                </c:pt>
                <c:pt idx="48">
                  <c:v>44.01</c:v>
                </c:pt>
                <c:pt idx="49">
                  <c:v>45.86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  <c:pt idx="53">
                  <c:v>54</c:v>
                </c:pt>
                <c:pt idx="54">
                  <c:v>56</c:v>
                </c:pt>
                <c:pt idx="55">
                  <c:v>58</c:v>
                </c:pt>
                <c:pt idx="56">
                  <c:v>60</c:v>
                </c:pt>
                <c:pt idx="57">
                  <c:v>63</c:v>
                </c:pt>
                <c:pt idx="58">
                  <c:v>64</c:v>
                </c:pt>
                <c:pt idx="59">
                  <c:v>66</c:v>
                </c:pt>
                <c:pt idx="60">
                  <c:v>68</c:v>
                </c:pt>
                <c:pt idx="61">
                  <c:v>70</c:v>
                </c:pt>
                <c:pt idx="62">
                  <c:v>72</c:v>
                </c:pt>
                <c:pt idx="63">
                  <c:v>74</c:v>
                </c:pt>
                <c:pt idx="64">
                  <c:v>76</c:v>
                </c:pt>
                <c:pt idx="65">
                  <c:v>78</c:v>
                </c:pt>
                <c:pt idx="66">
                  <c:v>80</c:v>
                </c:pt>
                <c:pt idx="67">
                  <c:v>82</c:v>
                </c:pt>
                <c:pt idx="68">
                  <c:v>84</c:v>
                </c:pt>
                <c:pt idx="69">
                  <c:v>86</c:v>
                </c:pt>
                <c:pt idx="70">
                  <c:v>88</c:v>
                </c:pt>
                <c:pt idx="71">
                  <c:v>90</c:v>
                </c:pt>
                <c:pt idx="72">
                  <c:v>92</c:v>
                </c:pt>
                <c:pt idx="73">
                  <c:v>94</c:v>
                </c:pt>
                <c:pt idx="74">
                  <c:v>96</c:v>
                </c:pt>
                <c:pt idx="75">
                  <c:v>98</c:v>
                </c:pt>
                <c:pt idx="76">
                  <c:v>100</c:v>
                </c:pt>
              </c:numCache>
            </c:numRef>
          </c:xVal>
          <c:yVal>
            <c:numRef>
              <c:f>NTC曲线计算!$B$6:$B$82</c:f>
              <c:numCache>
                <c:formatCode>0_ </c:formatCode>
                <c:ptCount val="77"/>
                <c:pt idx="0">
                  <c:v>251783.391689334</c:v>
                </c:pt>
                <c:pt idx="1">
                  <c:v>222008.280049273</c:v>
                </c:pt>
                <c:pt idx="2">
                  <c:v>196170.26459627</c:v>
                </c:pt>
                <c:pt idx="3">
                  <c:v>173698.459412915</c:v>
                </c:pt>
                <c:pt idx="4">
                  <c:v>154111.545563278</c:v>
                </c:pt>
                <c:pt idx="5">
                  <c:v>137002.716772165</c:v>
                </c:pt>
                <c:pt idx="6">
                  <c:v>122027.315088883</c:v>
                </c:pt>
                <c:pt idx="7">
                  <c:v>108892.64867907</c:v>
                </c:pt>
                <c:pt idx="8">
                  <c:v>97349.58468375</c:v>
                </c:pt>
                <c:pt idx="9">
                  <c:v>87185.589938475</c:v>
                </c:pt>
                <c:pt idx="10">
                  <c:v>78218.9557955761</c:v>
                </c:pt>
                <c:pt idx="11">
                  <c:v>70293.9938549551</c:v>
                </c:pt>
                <c:pt idx="12">
                  <c:v>63277.0298153738</c:v>
                </c:pt>
                <c:pt idx="13">
                  <c:v>57053.0550383951</c:v>
                </c:pt>
                <c:pt idx="14">
                  <c:v>51522.9214357614</c:v>
                </c:pt>
                <c:pt idx="15">
                  <c:v>46600.9862534876</c:v>
                </c:pt>
                <c:pt idx="16">
                  <c:v>42213.1302587899</c:v>
                </c:pt>
                <c:pt idx="17">
                  <c:v>38295.0865486616</c:v>
                </c:pt>
                <c:pt idx="18">
                  <c:v>34791.0283315525</c:v>
                </c:pt>
                <c:pt idx="19">
                  <c:v>33178.807615123</c:v>
                </c:pt>
                <c:pt idx="20">
                  <c:v>31652.3730937423</c:v>
                </c:pt>
                <c:pt idx="21">
                  <c:v>29010.716157914</c:v>
                </c:pt>
                <c:pt idx="22">
                  <c:v>28836.7679531253</c:v>
                </c:pt>
                <c:pt idx="23">
                  <c:v>27538.3623099938</c:v>
                </c:pt>
                <c:pt idx="24">
                  <c:v>26307.2270468563</c:v>
                </c:pt>
                <c:pt idx="25">
                  <c:v>24031.3967526421</c:v>
                </c:pt>
                <c:pt idx="26">
                  <c:v>21980.9286123008</c:v>
                </c:pt>
                <c:pt idx="27">
                  <c:v>20130.943175868</c:v>
                </c:pt>
                <c:pt idx="28">
                  <c:v>18459.5707481192</c:v>
                </c:pt>
                <c:pt idx="29">
                  <c:v>16947.5573042852</c:v>
                </c:pt>
                <c:pt idx="30">
                  <c:v>15577.9257348158</c:v>
                </c:pt>
                <c:pt idx="31">
                  <c:v>14335.6841507051</c:v>
                </c:pt>
                <c:pt idx="32">
                  <c:v>13207.5742883182</c:v>
                </c:pt>
                <c:pt idx="33">
                  <c:v>12181.8541424272</c:v>
                </c:pt>
                <c:pt idx="34">
                  <c:v>11248.1098662569</c:v>
                </c:pt>
                <c:pt idx="35">
                  <c:v>10397.0927388411</c:v>
                </c:pt>
                <c:pt idx="36">
                  <c:v>9620.57763832594</c:v>
                </c:pt>
                <c:pt idx="37">
                  <c:v>8911.2399959501</c:v>
                </c:pt>
                <c:pt idx="38">
                  <c:v>8262.54865644959</c:v>
                </c:pt>
                <c:pt idx="39">
                  <c:v>7668.6724507619</c:v>
                </c:pt>
                <c:pt idx="40">
                  <c:v>7124.39860782888</c:v>
                </c:pt>
                <c:pt idx="41">
                  <c:v>6625.06140370898</c:v>
                </c:pt>
                <c:pt idx="42">
                  <c:v>6166.47967612621</c:v>
                </c:pt>
                <c:pt idx="43">
                  <c:v>5951.28437406353</c:v>
                </c:pt>
                <c:pt idx="44">
                  <c:v>5744.90202767201</c:v>
                </c:pt>
                <c:pt idx="45">
                  <c:v>5356.95870667946</c:v>
                </c:pt>
                <c:pt idx="46">
                  <c:v>5027.14627638549</c:v>
                </c:pt>
                <c:pt idx="47">
                  <c:v>4999.61929592702</c:v>
                </c:pt>
                <c:pt idx="48">
                  <c:v>4997.90479221615</c:v>
                </c:pt>
                <c:pt idx="49">
                  <c:v>4692.36348191783</c:v>
                </c:pt>
                <c:pt idx="50">
                  <c:v>4515.09871413531</c:v>
                </c:pt>
                <c:pt idx="51">
                  <c:v>4366.10810215796</c:v>
                </c:pt>
                <c:pt idx="52">
                  <c:v>4222.91355088521</c:v>
                </c:pt>
                <c:pt idx="53">
                  <c:v>3585.32694517984</c:v>
                </c:pt>
                <c:pt idx="54">
                  <c:v>3362.79260975653</c:v>
                </c:pt>
                <c:pt idx="55">
                  <c:v>3156.51276187989</c:v>
                </c:pt>
                <c:pt idx="56">
                  <c:v>2965.13933898505</c:v>
                </c:pt>
                <c:pt idx="57">
                  <c:v>2703.38236522489</c:v>
                </c:pt>
                <c:pt idx="58">
                  <c:v>2622.32792292315</c:v>
                </c:pt>
                <c:pt idx="59">
                  <c:v>2468.76602799162</c:v>
                </c:pt>
                <c:pt idx="60">
                  <c:v>2325.84165763055</c:v>
                </c:pt>
                <c:pt idx="61">
                  <c:v>2192.71538279159</c:v>
                </c:pt>
                <c:pt idx="62">
                  <c:v>2068.62152769157</c:v>
                </c:pt>
                <c:pt idx="63">
                  <c:v>1952.86106737398</c:v>
                </c:pt>
                <c:pt idx="64">
                  <c:v>1844.79526629817</c:v>
                </c:pt>
                <c:pt idx="65">
                  <c:v>1743.83997493637</c:v>
                </c:pt>
                <c:pt idx="66">
                  <c:v>1649.46051127514</c:v>
                </c:pt>
                <c:pt idx="67">
                  <c:v>1561.16706277857</c:v>
                </c:pt>
                <c:pt idx="68">
                  <c:v>1478.51055194393</c:v>
                </c:pt>
                <c:pt idx="69">
                  <c:v>1401.07891520941</c:v>
                </c:pt>
                <c:pt idx="70">
                  <c:v>1328.493750784</c:v>
                </c:pt>
                <c:pt idx="71">
                  <c:v>1260.40729606591</c:v>
                </c:pt>
                <c:pt idx="72">
                  <c:v>1196.49969979345</c:v>
                </c:pt>
                <c:pt idx="73">
                  <c:v>1136.47655800769</c:v>
                </c:pt>
                <c:pt idx="74">
                  <c:v>1080.06668637087</c:v>
                </c:pt>
                <c:pt idx="75">
                  <c:v>1027.02010443689</c:v>
                </c:pt>
                <c:pt idx="76">
                  <c:v>977.10621016181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206848"/>
        <c:axId val="502208384"/>
      </c:scatterChart>
      <c:valAx>
        <c:axId val="502206848"/>
        <c:scaling>
          <c:orientation val="minMax"/>
          <c:max val="100"/>
          <c:min val="-4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2208384"/>
        <c:crosses val="autoZero"/>
        <c:crossBetween val="midCat"/>
      </c:valAx>
      <c:valAx>
        <c:axId val="502208384"/>
        <c:scaling>
          <c:orientation val="minMax"/>
        </c:scaling>
        <c:delete val="0"/>
        <c:axPos val="l"/>
        <c:majorGridlines/>
        <c:numFmt formatCode="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2206848"/>
        <c:crossesAt val="-40"/>
        <c:crossBetween val="midCat"/>
      </c:valAx>
    </c:plotArea>
    <c:plotVisOnly val="1"/>
    <c:dispBlanksAs val="gap"/>
    <c:showDLblsOverMax val="0"/>
    <c:extLst>
      <c:ext uri="{0b15fc19-7d7d-44ad-8c2d-2c3a37ce22c3}">
        <chartProps xmlns="https://web.wps.cn/et/2018/main" chartId="{6bf11eae-0aa7-4884-8144-3c89dbd7a184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72390</xdr:colOff>
      <xdr:row>2</xdr:row>
      <xdr:rowOff>43180</xdr:rowOff>
    </xdr:from>
    <xdr:to>
      <xdr:col>6</xdr:col>
      <xdr:colOff>835025</xdr:colOff>
      <xdr:row>17</xdr:row>
      <xdr:rowOff>118110</xdr:rowOff>
    </xdr:to>
    <xdr:graphicFrame>
      <xdr:nvGraphicFramePr>
        <xdr:cNvPr id="2" name="图表 1"/>
        <xdr:cNvGraphicFramePr/>
      </xdr:nvGraphicFramePr>
      <xdr:xfrm>
        <a:off x="1752600" y="469265"/>
        <a:ext cx="4123055" cy="2755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82"/>
  <sheetViews>
    <sheetView zoomScale="85" zoomScaleNormal="85" workbookViewId="0">
      <selection activeCell="A27" sqref="A27"/>
    </sheetView>
  </sheetViews>
  <sheetFormatPr defaultColWidth="9" defaultRowHeight="14.4" outlineLevelCol="7"/>
  <cols>
    <col min="1" max="8" width="12.25" style="34" customWidth="1"/>
    <col min="9" max="246" width="8.75" style="34"/>
    <col min="247" max="248" width="10.3796296296296" style="34" customWidth="1"/>
    <col min="249" max="249" width="7.12962962962963" style="34" customWidth="1"/>
    <col min="250" max="250" width="9.12962962962963" style="34" customWidth="1"/>
    <col min="251" max="251" width="11" style="34" customWidth="1"/>
    <col min="252" max="252" width="14" style="34" customWidth="1"/>
    <col min="253" max="502" width="8.75" style="34"/>
    <col min="503" max="504" width="10.3796296296296" style="34" customWidth="1"/>
    <col min="505" max="505" width="7.12962962962963" style="34" customWidth="1"/>
    <col min="506" max="506" width="9.12962962962963" style="34" customWidth="1"/>
    <col min="507" max="507" width="11" style="34" customWidth="1"/>
    <col min="508" max="508" width="14" style="34" customWidth="1"/>
    <col min="509" max="758" width="8.75" style="34"/>
    <col min="759" max="760" width="10.3796296296296" style="34" customWidth="1"/>
    <col min="761" max="761" width="7.12962962962963" style="34" customWidth="1"/>
    <col min="762" max="762" width="9.12962962962963" style="34" customWidth="1"/>
    <col min="763" max="763" width="11" style="34" customWidth="1"/>
    <col min="764" max="764" width="14" style="34" customWidth="1"/>
    <col min="765" max="1014" width="8.75" style="34"/>
    <col min="1015" max="1016" width="10.3796296296296" style="34" customWidth="1"/>
    <col min="1017" max="1017" width="7.12962962962963" style="34" customWidth="1"/>
    <col min="1018" max="1018" width="9.12962962962963" style="34" customWidth="1"/>
    <col min="1019" max="1019" width="11" style="34" customWidth="1"/>
    <col min="1020" max="1020" width="14" style="34" customWidth="1"/>
    <col min="1021" max="1270" width="8.75" style="34"/>
    <col min="1271" max="1272" width="10.3796296296296" style="34" customWidth="1"/>
    <col min="1273" max="1273" width="7.12962962962963" style="34" customWidth="1"/>
    <col min="1274" max="1274" width="9.12962962962963" style="34" customWidth="1"/>
    <col min="1275" max="1275" width="11" style="34" customWidth="1"/>
    <col min="1276" max="1276" width="14" style="34" customWidth="1"/>
    <col min="1277" max="1526" width="8.75" style="34"/>
    <col min="1527" max="1528" width="10.3796296296296" style="34" customWidth="1"/>
    <col min="1529" max="1529" width="7.12962962962963" style="34" customWidth="1"/>
    <col min="1530" max="1530" width="9.12962962962963" style="34" customWidth="1"/>
    <col min="1531" max="1531" width="11" style="34" customWidth="1"/>
    <col min="1532" max="1532" width="14" style="34" customWidth="1"/>
    <col min="1533" max="1782" width="8.75" style="34"/>
    <col min="1783" max="1784" width="10.3796296296296" style="34" customWidth="1"/>
    <col min="1785" max="1785" width="7.12962962962963" style="34" customWidth="1"/>
    <col min="1786" max="1786" width="9.12962962962963" style="34" customWidth="1"/>
    <col min="1787" max="1787" width="11" style="34" customWidth="1"/>
    <col min="1788" max="1788" width="14" style="34" customWidth="1"/>
    <col min="1789" max="2038" width="8.75" style="34"/>
    <col min="2039" max="2040" width="10.3796296296296" style="34" customWidth="1"/>
    <col min="2041" max="2041" width="7.12962962962963" style="34" customWidth="1"/>
    <col min="2042" max="2042" width="9.12962962962963" style="34" customWidth="1"/>
    <col min="2043" max="2043" width="11" style="34" customWidth="1"/>
    <col min="2044" max="2044" width="14" style="34" customWidth="1"/>
    <col min="2045" max="2294" width="8.75" style="34"/>
    <col min="2295" max="2296" width="10.3796296296296" style="34" customWidth="1"/>
    <col min="2297" max="2297" width="7.12962962962963" style="34" customWidth="1"/>
    <col min="2298" max="2298" width="9.12962962962963" style="34" customWidth="1"/>
    <col min="2299" max="2299" width="11" style="34" customWidth="1"/>
    <col min="2300" max="2300" width="14" style="34" customWidth="1"/>
    <col min="2301" max="2550" width="8.75" style="34"/>
    <col min="2551" max="2552" width="10.3796296296296" style="34" customWidth="1"/>
    <col min="2553" max="2553" width="7.12962962962963" style="34" customWidth="1"/>
    <col min="2554" max="2554" width="9.12962962962963" style="34" customWidth="1"/>
    <col min="2555" max="2555" width="11" style="34" customWidth="1"/>
    <col min="2556" max="2556" width="14" style="34" customWidth="1"/>
    <col min="2557" max="2806" width="8.75" style="34"/>
    <col min="2807" max="2808" width="10.3796296296296" style="34" customWidth="1"/>
    <col min="2809" max="2809" width="7.12962962962963" style="34" customWidth="1"/>
    <col min="2810" max="2810" width="9.12962962962963" style="34" customWidth="1"/>
    <col min="2811" max="2811" width="11" style="34" customWidth="1"/>
    <col min="2812" max="2812" width="14" style="34" customWidth="1"/>
    <col min="2813" max="3062" width="8.75" style="34"/>
    <col min="3063" max="3064" width="10.3796296296296" style="34" customWidth="1"/>
    <col min="3065" max="3065" width="7.12962962962963" style="34" customWidth="1"/>
    <col min="3066" max="3066" width="9.12962962962963" style="34" customWidth="1"/>
    <col min="3067" max="3067" width="11" style="34" customWidth="1"/>
    <col min="3068" max="3068" width="14" style="34" customWidth="1"/>
    <col min="3069" max="3318" width="8.75" style="34"/>
    <col min="3319" max="3320" width="10.3796296296296" style="34" customWidth="1"/>
    <col min="3321" max="3321" width="7.12962962962963" style="34" customWidth="1"/>
    <col min="3322" max="3322" width="9.12962962962963" style="34" customWidth="1"/>
    <col min="3323" max="3323" width="11" style="34" customWidth="1"/>
    <col min="3324" max="3324" width="14" style="34" customWidth="1"/>
    <col min="3325" max="3574" width="8.75" style="34"/>
    <col min="3575" max="3576" width="10.3796296296296" style="34" customWidth="1"/>
    <col min="3577" max="3577" width="7.12962962962963" style="34" customWidth="1"/>
    <col min="3578" max="3578" width="9.12962962962963" style="34" customWidth="1"/>
    <col min="3579" max="3579" width="11" style="34" customWidth="1"/>
    <col min="3580" max="3580" width="14" style="34" customWidth="1"/>
    <col min="3581" max="3830" width="8.75" style="34"/>
    <col min="3831" max="3832" width="10.3796296296296" style="34" customWidth="1"/>
    <col min="3833" max="3833" width="7.12962962962963" style="34" customWidth="1"/>
    <col min="3834" max="3834" width="9.12962962962963" style="34" customWidth="1"/>
    <col min="3835" max="3835" width="11" style="34" customWidth="1"/>
    <col min="3836" max="3836" width="14" style="34" customWidth="1"/>
    <col min="3837" max="4086" width="8.75" style="34"/>
    <col min="4087" max="4088" width="10.3796296296296" style="34" customWidth="1"/>
    <col min="4089" max="4089" width="7.12962962962963" style="34" customWidth="1"/>
    <col min="4090" max="4090" width="9.12962962962963" style="34" customWidth="1"/>
    <col min="4091" max="4091" width="11" style="34" customWidth="1"/>
    <col min="4092" max="4092" width="14" style="34" customWidth="1"/>
    <col min="4093" max="4342" width="8.75" style="34"/>
    <col min="4343" max="4344" width="10.3796296296296" style="34" customWidth="1"/>
    <col min="4345" max="4345" width="7.12962962962963" style="34" customWidth="1"/>
    <col min="4346" max="4346" width="9.12962962962963" style="34" customWidth="1"/>
    <col min="4347" max="4347" width="11" style="34" customWidth="1"/>
    <col min="4348" max="4348" width="14" style="34" customWidth="1"/>
    <col min="4349" max="4598" width="8.75" style="34"/>
    <col min="4599" max="4600" width="10.3796296296296" style="34" customWidth="1"/>
    <col min="4601" max="4601" width="7.12962962962963" style="34" customWidth="1"/>
    <col min="4602" max="4602" width="9.12962962962963" style="34" customWidth="1"/>
    <col min="4603" max="4603" width="11" style="34" customWidth="1"/>
    <col min="4604" max="4604" width="14" style="34" customWidth="1"/>
    <col min="4605" max="4854" width="8.75" style="34"/>
    <col min="4855" max="4856" width="10.3796296296296" style="34" customWidth="1"/>
    <col min="4857" max="4857" width="7.12962962962963" style="34" customWidth="1"/>
    <col min="4858" max="4858" width="9.12962962962963" style="34" customWidth="1"/>
    <col min="4859" max="4859" width="11" style="34" customWidth="1"/>
    <col min="4860" max="4860" width="14" style="34" customWidth="1"/>
    <col min="4861" max="5110" width="8.75" style="34"/>
    <col min="5111" max="5112" width="10.3796296296296" style="34" customWidth="1"/>
    <col min="5113" max="5113" width="7.12962962962963" style="34" customWidth="1"/>
    <col min="5114" max="5114" width="9.12962962962963" style="34" customWidth="1"/>
    <col min="5115" max="5115" width="11" style="34" customWidth="1"/>
    <col min="5116" max="5116" width="14" style="34" customWidth="1"/>
    <col min="5117" max="5366" width="8.75" style="34"/>
    <col min="5367" max="5368" width="10.3796296296296" style="34" customWidth="1"/>
    <col min="5369" max="5369" width="7.12962962962963" style="34" customWidth="1"/>
    <col min="5370" max="5370" width="9.12962962962963" style="34" customWidth="1"/>
    <col min="5371" max="5371" width="11" style="34" customWidth="1"/>
    <col min="5372" max="5372" width="14" style="34" customWidth="1"/>
    <col min="5373" max="5622" width="8.75" style="34"/>
    <col min="5623" max="5624" width="10.3796296296296" style="34" customWidth="1"/>
    <col min="5625" max="5625" width="7.12962962962963" style="34" customWidth="1"/>
    <col min="5626" max="5626" width="9.12962962962963" style="34" customWidth="1"/>
    <col min="5627" max="5627" width="11" style="34" customWidth="1"/>
    <col min="5628" max="5628" width="14" style="34" customWidth="1"/>
    <col min="5629" max="5878" width="8.75" style="34"/>
    <col min="5879" max="5880" width="10.3796296296296" style="34" customWidth="1"/>
    <col min="5881" max="5881" width="7.12962962962963" style="34" customWidth="1"/>
    <col min="5882" max="5882" width="9.12962962962963" style="34" customWidth="1"/>
    <col min="5883" max="5883" width="11" style="34" customWidth="1"/>
    <col min="5884" max="5884" width="14" style="34" customWidth="1"/>
    <col min="5885" max="6134" width="8.75" style="34"/>
    <col min="6135" max="6136" width="10.3796296296296" style="34" customWidth="1"/>
    <col min="6137" max="6137" width="7.12962962962963" style="34" customWidth="1"/>
    <col min="6138" max="6138" width="9.12962962962963" style="34" customWidth="1"/>
    <col min="6139" max="6139" width="11" style="34" customWidth="1"/>
    <col min="6140" max="6140" width="14" style="34" customWidth="1"/>
    <col min="6141" max="6390" width="8.75" style="34"/>
    <col min="6391" max="6392" width="10.3796296296296" style="34" customWidth="1"/>
    <col min="6393" max="6393" width="7.12962962962963" style="34" customWidth="1"/>
    <col min="6394" max="6394" width="9.12962962962963" style="34" customWidth="1"/>
    <col min="6395" max="6395" width="11" style="34" customWidth="1"/>
    <col min="6396" max="6396" width="14" style="34" customWidth="1"/>
    <col min="6397" max="6646" width="8.75" style="34"/>
    <col min="6647" max="6648" width="10.3796296296296" style="34" customWidth="1"/>
    <col min="6649" max="6649" width="7.12962962962963" style="34" customWidth="1"/>
    <col min="6650" max="6650" width="9.12962962962963" style="34" customWidth="1"/>
    <col min="6651" max="6651" width="11" style="34" customWidth="1"/>
    <col min="6652" max="6652" width="14" style="34" customWidth="1"/>
    <col min="6653" max="6902" width="8.75" style="34"/>
    <col min="6903" max="6904" width="10.3796296296296" style="34" customWidth="1"/>
    <col min="6905" max="6905" width="7.12962962962963" style="34" customWidth="1"/>
    <col min="6906" max="6906" width="9.12962962962963" style="34" customWidth="1"/>
    <col min="6907" max="6907" width="11" style="34" customWidth="1"/>
    <col min="6908" max="6908" width="14" style="34" customWidth="1"/>
    <col min="6909" max="7158" width="8.75" style="34"/>
    <col min="7159" max="7160" width="10.3796296296296" style="34" customWidth="1"/>
    <col min="7161" max="7161" width="7.12962962962963" style="34" customWidth="1"/>
    <col min="7162" max="7162" width="9.12962962962963" style="34" customWidth="1"/>
    <col min="7163" max="7163" width="11" style="34" customWidth="1"/>
    <col min="7164" max="7164" width="14" style="34" customWidth="1"/>
    <col min="7165" max="7414" width="8.75" style="34"/>
    <col min="7415" max="7416" width="10.3796296296296" style="34" customWidth="1"/>
    <col min="7417" max="7417" width="7.12962962962963" style="34" customWidth="1"/>
    <col min="7418" max="7418" width="9.12962962962963" style="34" customWidth="1"/>
    <col min="7419" max="7419" width="11" style="34" customWidth="1"/>
    <col min="7420" max="7420" width="14" style="34" customWidth="1"/>
    <col min="7421" max="7670" width="8.75" style="34"/>
    <col min="7671" max="7672" width="10.3796296296296" style="34" customWidth="1"/>
    <col min="7673" max="7673" width="7.12962962962963" style="34" customWidth="1"/>
    <col min="7674" max="7674" width="9.12962962962963" style="34" customWidth="1"/>
    <col min="7675" max="7675" width="11" style="34" customWidth="1"/>
    <col min="7676" max="7676" width="14" style="34" customWidth="1"/>
    <col min="7677" max="7926" width="8.75" style="34"/>
    <col min="7927" max="7928" width="10.3796296296296" style="34" customWidth="1"/>
    <col min="7929" max="7929" width="7.12962962962963" style="34" customWidth="1"/>
    <col min="7930" max="7930" width="9.12962962962963" style="34" customWidth="1"/>
    <col min="7931" max="7931" width="11" style="34" customWidth="1"/>
    <col min="7932" max="7932" width="14" style="34" customWidth="1"/>
    <col min="7933" max="8182" width="8.75" style="34"/>
    <col min="8183" max="8184" width="10.3796296296296" style="34" customWidth="1"/>
    <col min="8185" max="8185" width="7.12962962962963" style="34" customWidth="1"/>
    <col min="8186" max="8186" width="9.12962962962963" style="34" customWidth="1"/>
    <col min="8187" max="8187" width="11" style="34" customWidth="1"/>
    <col min="8188" max="8188" width="14" style="34" customWidth="1"/>
    <col min="8189" max="8438" width="8.75" style="34"/>
    <col min="8439" max="8440" width="10.3796296296296" style="34" customWidth="1"/>
    <col min="8441" max="8441" width="7.12962962962963" style="34" customWidth="1"/>
    <col min="8442" max="8442" width="9.12962962962963" style="34" customWidth="1"/>
    <col min="8443" max="8443" width="11" style="34" customWidth="1"/>
    <col min="8444" max="8444" width="14" style="34" customWidth="1"/>
    <col min="8445" max="8694" width="8.75" style="34"/>
    <col min="8695" max="8696" width="10.3796296296296" style="34" customWidth="1"/>
    <col min="8697" max="8697" width="7.12962962962963" style="34" customWidth="1"/>
    <col min="8698" max="8698" width="9.12962962962963" style="34" customWidth="1"/>
    <col min="8699" max="8699" width="11" style="34" customWidth="1"/>
    <col min="8700" max="8700" width="14" style="34" customWidth="1"/>
    <col min="8701" max="8950" width="8.75" style="34"/>
    <col min="8951" max="8952" width="10.3796296296296" style="34" customWidth="1"/>
    <col min="8953" max="8953" width="7.12962962962963" style="34" customWidth="1"/>
    <col min="8954" max="8954" width="9.12962962962963" style="34" customWidth="1"/>
    <col min="8955" max="8955" width="11" style="34" customWidth="1"/>
    <col min="8956" max="8956" width="14" style="34" customWidth="1"/>
    <col min="8957" max="9206" width="8.75" style="34"/>
    <col min="9207" max="9208" width="10.3796296296296" style="34" customWidth="1"/>
    <col min="9209" max="9209" width="7.12962962962963" style="34" customWidth="1"/>
    <col min="9210" max="9210" width="9.12962962962963" style="34" customWidth="1"/>
    <col min="9211" max="9211" width="11" style="34" customWidth="1"/>
    <col min="9212" max="9212" width="14" style="34" customWidth="1"/>
    <col min="9213" max="9462" width="8.75" style="34"/>
    <col min="9463" max="9464" width="10.3796296296296" style="34" customWidth="1"/>
    <col min="9465" max="9465" width="7.12962962962963" style="34" customWidth="1"/>
    <col min="9466" max="9466" width="9.12962962962963" style="34" customWidth="1"/>
    <col min="9467" max="9467" width="11" style="34" customWidth="1"/>
    <col min="9468" max="9468" width="14" style="34" customWidth="1"/>
    <col min="9469" max="9718" width="8.75" style="34"/>
    <col min="9719" max="9720" width="10.3796296296296" style="34" customWidth="1"/>
    <col min="9721" max="9721" width="7.12962962962963" style="34" customWidth="1"/>
    <col min="9722" max="9722" width="9.12962962962963" style="34" customWidth="1"/>
    <col min="9723" max="9723" width="11" style="34" customWidth="1"/>
    <col min="9724" max="9724" width="14" style="34" customWidth="1"/>
    <col min="9725" max="9974" width="8.75" style="34"/>
    <col min="9975" max="9976" width="10.3796296296296" style="34" customWidth="1"/>
    <col min="9977" max="9977" width="7.12962962962963" style="34" customWidth="1"/>
    <col min="9978" max="9978" width="9.12962962962963" style="34" customWidth="1"/>
    <col min="9979" max="9979" width="11" style="34" customWidth="1"/>
    <col min="9980" max="9980" width="14" style="34" customWidth="1"/>
    <col min="9981" max="10230" width="8.75" style="34"/>
    <col min="10231" max="10232" width="10.3796296296296" style="34" customWidth="1"/>
    <col min="10233" max="10233" width="7.12962962962963" style="34" customWidth="1"/>
    <col min="10234" max="10234" width="9.12962962962963" style="34" customWidth="1"/>
    <col min="10235" max="10235" width="11" style="34" customWidth="1"/>
    <col min="10236" max="10236" width="14" style="34" customWidth="1"/>
    <col min="10237" max="10486" width="8.75" style="34"/>
    <col min="10487" max="10488" width="10.3796296296296" style="34" customWidth="1"/>
    <col min="10489" max="10489" width="7.12962962962963" style="34" customWidth="1"/>
    <col min="10490" max="10490" width="9.12962962962963" style="34" customWidth="1"/>
    <col min="10491" max="10491" width="11" style="34" customWidth="1"/>
    <col min="10492" max="10492" width="14" style="34" customWidth="1"/>
    <col min="10493" max="10742" width="8.75" style="34"/>
    <col min="10743" max="10744" width="10.3796296296296" style="34" customWidth="1"/>
    <col min="10745" max="10745" width="7.12962962962963" style="34" customWidth="1"/>
    <col min="10746" max="10746" width="9.12962962962963" style="34" customWidth="1"/>
    <col min="10747" max="10747" width="11" style="34" customWidth="1"/>
    <col min="10748" max="10748" width="14" style="34" customWidth="1"/>
    <col min="10749" max="10998" width="8.75" style="34"/>
    <col min="10999" max="11000" width="10.3796296296296" style="34" customWidth="1"/>
    <col min="11001" max="11001" width="7.12962962962963" style="34" customWidth="1"/>
    <col min="11002" max="11002" width="9.12962962962963" style="34" customWidth="1"/>
    <col min="11003" max="11003" width="11" style="34" customWidth="1"/>
    <col min="11004" max="11004" width="14" style="34" customWidth="1"/>
    <col min="11005" max="11254" width="8.75" style="34"/>
    <col min="11255" max="11256" width="10.3796296296296" style="34" customWidth="1"/>
    <col min="11257" max="11257" width="7.12962962962963" style="34" customWidth="1"/>
    <col min="11258" max="11258" width="9.12962962962963" style="34" customWidth="1"/>
    <col min="11259" max="11259" width="11" style="34" customWidth="1"/>
    <col min="11260" max="11260" width="14" style="34" customWidth="1"/>
    <col min="11261" max="11510" width="8.75" style="34"/>
    <col min="11511" max="11512" width="10.3796296296296" style="34" customWidth="1"/>
    <col min="11513" max="11513" width="7.12962962962963" style="34" customWidth="1"/>
    <col min="11514" max="11514" width="9.12962962962963" style="34" customWidth="1"/>
    <col min="11515" max="11515" width="11" style="34" customWidth="1"/>
    <col min="11516" max="11516" width="14" style="34" customWidth="1"/>
    <col min="11517" max="11766" width="8.75" style="34"/>
    <col min="11767" max="11768" width="10.3796296296296" style="34" customWidth="1"/>
    <col min="11769" max="11769" width="7.12962962962963" style="34" customWidth="1"/>
    <col min="11770" max="11770" width="9.12962962962963" style="34" customWidth="1"/>
    <col min="11771" max="11771" width="11" style="34" customWidth="1"/>
    <col min="11772" max="11772" width="14" style="34" customWidth="1"/>
    <col min="11773" max="12022" width="8.75" style="34"/>
    <col min="12023" max="12024" width="10.3796296296296" style="34" customWidth="1"/>
    <col min="12025" max="12025" width="7.12962962962963" style="34" customWidth="1"/>
    <col min="12026" max="12026" width="9.12962962962963" style="34" customWidth="1"/>
    <col min="12027" max="12027" width="11" style="34" customWidth="1"/>
    <col min="12028" max="12028" width="14" style="34" customWidth="1"/>
    <col min="12029" max="12278" width="8.75" style="34"/>
    <col min="12279" max="12280" width="10.3796296296296" style="34" customWidth="1"/>
    <col min="12281" max="12281" width="7.12962962962963" style="34" customWidth="1"/>
    <col min="12282" max="12282" width="9.12962962962963" style="34" customWidth="1"/>
    <col min="12283" max="12283" width="11" style="34" customWidth="1"/>
    <col min="12284" max="12284" width="14" style="34" customWidth="1"/>
    <col min="12285" max="12534" width="8.75" style="34"/>
    <col min="12535" max="12536" width="10.3796296296296" style="34" customWidth="1"/>
    <col min="12537" max="12537" width="7.12962962962963" style="34" customWidth="1"/>
    <col min="12538" max="12538" width="9.12962962962963" style="34" customWidth="1"/>
    <col min="12539" max="12539" width="11" style="34" customWidth="1"/>
    <col min="12540" max="12540" width="14" style="34" customWidth="1"/>
    <col min="12541" max="12790" width="8.75" style="34"/>
    <col min="12791" max="12792" width="10.3796296296296" style="34" customWidth="1"/>
    <col min="12793" max="12793" width="7.12962962962963" style="34" customWidth="1"/>
    <col min="12794" max="12794" width="9.12962962962963" style="34" customWidth="1"/>
    <col min="12795" max="12795" width="11" style="34" customWidth="1"/>
    <col min="12796" max="12796" width="14" style="34" customWidth="1"/>
    <col min="12797" max="13046" width="8.75" style="34"/>
    <col min="13047" max="13048" width="10.3796296296296" style="34" customWidth="1"/>
    <col min="13049" max="13049" width="7.12962962962963" style="34" customWidth="1"/>
    <col min="13050" max="13050" width="9.12962962962963" style="34" customWidth="1"/>
    <col min="13051" max="13051" width="11" style="34" customWidth="1"/>
    <col min="13052" max="13052" width="14" style="34" customWidth="1"/>
    <col min="13053" max="13302" width="8.75" style="34"/>
    <col min="13303" max="13304" width="10.3796296296296" style="34" customWidth="1"/>
    <col min="13305" max="13305" width="7.12962962962963" style="34" customWidth="1"/>
    <col min="13306" max="13306" width="9.12962962962963" style="34" customWidth="1"/>
    <col min="13307" max="13307" width="11" style="34" customWidth="1"/>
    <col min="13308" max="13308" width="14" style="34" customWidth="1"/>
    <col min="13309" max="13558" width="8.75" style="34"/>
    <col min="13559" max="13560" width="10.3796296296296" style="34" customWidth="1"/>
    <col min="13561" max="13561" width="7.12962962962963" style="34" customWidth="1"/>
    <col min="13562" max="13562" width="9.12962962962963" style="34" customWidth="1"/>
    <col min="13563" max="13563" width="11" style="34" customWidth="1"/>
    <col min="13564" max="13564" width="14" style="34" customWidth="1"/>
    <col min="13565" max="13814" width="8.75" style="34"/>
    <col min="13815" max="13816" width="10.3796296296296" style="34" customWidth="1"/>
    <col min="13817" max="13817" width="7.12962962962963" style="34" customWidth="1"/>
    <col min="13818" max="13818" width="9.12962962962963" style="34" customWidth="1"/>
    <col min="13819" max="13819" width="11" style="34" customWidth="1"/>
    <col min="13820" max="13820" width="14" style="34" customWidth="1"/>
    <col min="13821" max="14070" width="8.75" style="34"/>
    <col min="14071" max="14072" width="10.3796296296296" style="34" customWidth="1"/>
    <col min="14073" max="14073" width="7.12962962962963" style="34" customWidth="1"/>
    <col min="14074" max="14074" width="9.12962962962963" style="34" customWidth="1"/>
    <col min="14075" max="14075" width="11" style="34" customWidth="1"/>
    <col min="14076" max="14076" width="14" style="34" customWidth="1"/>
    <col min="14077" max="14326" width="8.75" style="34"/>
    <col min="14327" max="14328" width="10.3796296296296" style="34" customWidth="1"/>
    <col min="14329" max="14329" width="7.12962962962963" style="34" customWidth="1"/>
    <col min="14330" max="14330" width="9.12962962962963" style="34" customWidth="1"/>
    <col min="14331" max="14331" width="11" style="34" customWidth="1"/>
    <col min="14332" max="14332" width="14" style="34" customWidth="1"/>
    <col min="14333" max="14582" width="8.75" style="34"/>
    <col min="14583" max="14584" width="10.3796296296296" style="34" customWidth="1"/>
    <col min="14585" max="14585" width="7.12962962962963" style="34" customWidth="1"/>
    <col min="14586" max="14586" width="9.12962962962963" style="34" customWidth="1"/>
    <col min="14587" max="14587" width="11" style="34" customWidth="1"/>
    <col min="14588" max="14588" width="14" style="34" customWidth="1"/>
    <col min="14589" max="14838" width="8.75" style="34"/>
    <col min="14839" max="14840" width="10.3796296296296" style="34" customWidth="1"/>
    <col min="14841" max="14841" width="7.12962962962963" style="34" customWidth="1"/>
    <col min="14842" max="14842" width="9.12962962962963" style="34" customWidth="1"/>
    <col min="14843" max="14843" width="11" style="34" customWidth="1"/>
    <col min="14844" max="14844" width="14" style="34" customWidth="1"/>
    <col min="14845" max="15094" width="8.75" style="34"/>
    <col min="15095" max="15096" width="10.3796296296296" style="34" customWidth="1"/>
    <col min="15097" max="15097" width="7.12962962962963" style="34" customWidth="1"/>
    <col min="15098" max="15098" width="9.12962962962963" style="34" customWidth="1"/>
    <col min="15099" max="15099" width="11" style="34" customWidth="1"/>
    <col min="15100" max="15100" width="14" style="34" customWidth="1"/>
    <col min="15101" max="15350" width="8.75" style="34"/>
    <col min="15351" max="15352" width="10.3796296296296" style="34" customWidth="1"/>
    <col min="15353" max="15353" width="7.12962962962963" style="34" customWidth="1"/>
    <col min="15354" max="15354" width="9.12962962962963" style="34" customWidth="1"/>
    <col min="15355" max="15355" width="11" style="34" customWidth="1"/>
    <col min="15356" max="15356" width="14" style="34" customWidth="1"/>
    <col min="15357" max="15606" width="8.75" style="34"/>
    <col min="15607" max="15608" width="10.3796296296296" style="34" customWidth="1"/>
    <col min="15609" max="15609" width="7.12962962962963" style="34" customWidth="1"/>
    <col min="15610" max="15610" width="9.12962962962963" style="34" customWidth="1"/>
    <col min="15611" max="15611" width="11" style="34" customWidth="1"/>
    <col min="15612" max="15612" width="14" style="34" customWidth="1"/>
    <col min="15613" max="15862" width="8.75" style="34"/>
    <col min="15863" max="15864" width="10.3796296296296" style="34" customWidth="1"/>
    <col min="15865" max="15865" width="7.12962962962963" style="34" customWidth="1"/>
    <col min="15866" max="15866" width="9.12962962962963" style="34" customWidth="1"/>
    <col min="15867" max="15867" width="11" style="34" customWidth="1"/>
    <col min="15868" max="15868" width="14" style="34" customWidth="1"/>
    <col min="15869" max="16118" width="8.75" style="34"/>
    <col min="16119" max="16120" width="10.3796296296296" style="34" customWidth="1"/>
    <col min="16121" max="16121" width="7.12962962962963" style="34" customWidth="1"/>
    <col min="16122" max="16122" width="9.12962962962963" style="34" customWidth="1"/>
    <col min="16123" max="16123" width="11" style="34" customWidth="1"/>
    <col min="16124" max="16124" width="14" style="34" customWidth="1"/>
    <col min="16125" max="16373" width="8.75" style="34"/>
    <col min="16374" max="16384" width="9" style="34"/>
  </cols>
  <sheetData>
    <row r="1" spans="1:8">
      <c r="A1" s="34" t="s">
        <v>0</v>
      </c>
      <c r="B1" s="35"/>
      <c r="C1" s="35"/>
      <c r="D1" s="35"/>
      <c r="E1" s="35"/>
      <c r="F1" s="35"/>
      <c r="G1" s="35"/>
      <c r="H1" s="35"/>
    </row>
    <row r="2" ht="19.15" customHeight="1" spans="1:8">
      <c r="A2" s="36" t="s">
        <v>1</v>
      </c>
      <c r="B2" s="37">
        <v>10000</v>
      </c>
      <c r="C2" s="36" t="s">
        <v>2</v>
      </c>
      <c r="D2" s="38">
        <v>3450</v>
      </c>
      <c r="E2"/>
    </row>
    <row r="3" ht="15" customHeight="1"/>
    <row r="4" ht="13.9" customHeight="1" spans="1:8">
      <c r="A4" s="34" t="s">
        <v>3</v>
      </c>
    </row>
    <row r="5" ht="13.9" customHeight="1" spans="1:8">
      <c r="A5" s="39" t="s">
        <v>4</v>
      </c>
      <c r="B5" s="39" t="s">
        <v>5</v>
      </c>
    </row>
    <row r="6" ht="13.9" customHeight="1" spans="1:8">
      <c r="A6" s="39">
        <v>-40</v>
      </c>
      <c r="B6" s="40">
        <f t="shared" ref="B6:B58" si="0">B$2*EXP(D$2*(1/(273.15+A6)-1/(25+273.15)))</f>
        <v>251783.391689334</v>
      </c>
      <c r="C6" s="41"/>
    </row>
    <row r="7" ht="13.9" customHeight="1" spans="1:8">
      <c r="A7" s="39">
        <v>-38</v>
      </c>
      <c r="B7" s="40">
        <f t="shared" si="0"/>
        <v>222008.280049273</v>
      </c>
    </row>
    <row r="8" ht="13.9" customHeight="1" spans="1:8">
      <c r="A8" s="39">
        <v>-36</v>
      </c>
      <c r="B8" s="40">
        <f t="shared" si="0"/>
        <v>196170.26459627</v>
      </c>
    </row>
    <row r="9" ht="13.9" customHeight="1" spans="1:8">
      <c r="A9" s="39">
        <v>-34</v>
      </c>
      <c r="B9" s="40">
        <f t="shared" si="0"/>
        <v>173698.459412915</v>
      </c>
    </row>
    <row r="10" ht="13.9" customHeight="1" spans="1:8">
      <c r="A10" s="39">
        <v>-32</v>
      </c>
      <c r="B10" s="40">
        <f t="shared" si="0"/>
        <v>154111.545563278</v>
      </c>
    </row>
    <row r="11" ht="13.9" customHeight="1" spans="1:8">
      <c r="A11" s="39">
        <v>-30</v>
      </c>
      <c r="B11" s="40">
        <f t="shared" si="0"/>
        <v>137002.716772165</v>
      </c>
    </row>
    <row r="12" ht="13.9" customHeight="1" spans="1:8">
      <c r="A12" s="39">
        <v>-28</v>
      </c>
      <c r="B12" s="40">
        <f t="shared" si="0"/>
        <v>122027.315088883</v>
      </c>
    </row>
    <row r="13" ht="13.9" customHeight="1" spans="1:8">
      <c r="A13" s="39">
        <v>-26</v>
      </c>
      <c r="B13" s="40">
        <f t="shared" si="0"/>
        <v>108892.64867907</v>
      </c>
    </row>
    <row r="14" ht="13.9" customHeight="1" spans="1:8">
      <c r="A14" s="39">
        <v>-24</v>
      </c>
      <c r="B14" s="40">
        <f t="shared" si="0"/>
        <v>97349.58468375</v>
      </c>
    </row>
    <row r="15" spans="1:8">
      <c r="A15" s="39">
        <v>-22</v>
      </c>
      <c r="B15" s="40">
        <f t="shared" si="0"/>
        <v>87185.589938475</v>
      </c>
    </row>
    <row r="16" spans="1:8">
      <c r="A16" s="39">
        <v>-20</v>
      </c>
      <c r="B16" s="40">
        <f t="shared" si="0"/>
        <v>78218.9557955761</v>
      </c>
    </row>
    <row r="17" spans="1:2">
      <c r="A17" s="39">
        <v>-18</v>
      </c>
      <c r="B17" s="40">
        <f t="shared" si="0"/>
        <v>70293.9938549551</v>
      </c>
    </row>
    <row r="18" spans="1:2">
      <c r="A18" s="39">
        <v>-16</v>
      </c>
      <c r="B18" s="40">
        <f t="shared" si="0"/>
        <v>63277.0298153738</v>
      </c>
    </row>
    <row r="19" spans="1:2">
      <c r="A19" s="39">
        <v>-14</v>
      </c>
      <c r="B19" s="40">
        <f t="shared" si="0"/>
        <v>57053.0550383951</v>
      </c>
    </row>
    <row r="20" spans="1:2">
      <c r="A20" s="39">
        <v>-12</v>
      </c>
      <c r="B20" s="40">
        <f t="shared" si="0"/>
        <v>51522.9214357614</v>
      </c>
    </row>
    <row r="21" spans="1:2">
      <c r="A21" s="39">
        <v>-10</v>
      </c>
      <c r="B21" s="40">
        <f t="shared" si="0"/>
        <v>46600.9862534876</v>
      </c>
    </row>
    <row r="22" spans="1:2">
      <c r="A22" s="39">
        <v>-8</v>
      </c>
      <c r="B22" s="40">
        <f t="shared" si="0"/>
        <v>42213.1302587899</v>
      </c>
    </row>
    <row r="23" spans="1:2">
      <c r="A23" s="39">
        <v>-6</v>
      </c>
      <c r="B23" s="40">
        <f t="shared" si="0"/>
        <v>38295.0865486616</v>
      </c>
    </row>
    <row r="24" spans="1:2">
      <c r="A24" s="39">
        <v>-4</v>
      </c>
      <c r="B24" s="40">
        <f t="shared" si="0"/>
        <v>34791.0283315525</v>
      </c>
    </row>
    <row r="25" spans="1:2">
      <c r="A25" s="39">
        <v>-3</v>
      </c>
      <c r="B25" s="40">
        <f t="shared" si="0"/>
        <v>33178.807615123</v>
      </c>
    </row>
    <row r="26" spans="1:2">
      <c r="A26" s="42">
        <v>-2</v>
      </c>
      <c r="B26" s="43">
        <f t="shared" si="0"/>
        <v>31652.3730937423</v>
      </c>
    </row>
    <row r="27" spans="1:2">
      <c r="A27" s="39">
        <v>-0.13</v>
      </c>
      <c r="B27" s="40">
        <f t="shared" si="0"/>
        <v>29010.716157914</v>
      </c>
    </row>
    <row r="28" spans="1:2">
      <c r="A28" s="42">
        <v>0</v>
      </c>
      <c r="B28" s="43">
        <f t="shared" si="0"/>
        <v>28836.7679531253</v>
      </c>
    </row>
    <row r="29" spans="1:2">
      <c r="A29" s="44">
        <v>1</v>
      </c>
      <c r="B29" s="45">
        <f t="shared" si="0"/>
        <v>27538.3623099938</v>
      </c>
    </row>
    <row r="30" spans="1:2">
      <c r="A30" s="44">
        <v>2</v>
      </c>
      <c r="B30" s="45">
        <f t="shared" si="0"/>
        <v>26307.2270468563</v>
      </c>
    </row>
    <row r="31" spans="1:2">
      <c r="A31" s="44">
        <v>4</v>
      </c>
      <c r="B31" s="45">
        <f t="shared" si="0"/>
        <v>24031.3967526421</v>
      </c>
    </row>
    <row r="32" spans="1:2">
      <c r="A32" s="39">
        <v>6</v>
      </c>
      <c r="B32" s="40">
        <f t="shared" si="0"/>
        <v>21980.9286123008</v>
      </c>
    </row>
    <row r="33" spans="1:2">
      <c r="A33" s="39">
        <v>8</v>
      </c>
      <c r="B33" s="40">
        <f t="shared" si="0"/>
        <v>20130.943175868</v>
      </c>
    </row>
    <row r="34" spans="1:2">
      <c r="A34" s="39">
        <v>10</v>
      </c>
      <c r="B34" s="40">
        <f t="shared" si="0"/>
        <v>18459.5707481192</v>
      </c>
    </row>
    <row r="35" spans="1:2">
      <c r="A35" s="39">
        <v>12</v>
      </c>
      <c r="B35" s="40">
        <f t="shared" si="0"/>
        <v>16947.5573042852</v>
      </c>
    </row>
    <row r="36" spans="1:2">
      <c r="A36" s="39">
        <v>14</v>
      </c>
      <c r="B36" s="40">
        <f t="shared" si="0"/>
        <v>15577.9257348158</v>
      </c>
    </row>
    <row r="37" spans="1:2">
      <c r="A37" s="39">
        <v>16</v>
      </c>
      <c r="B37" s="40">
        <f t="shared" si="0"/>
        <v>14335.6841507051</v>
      </c>
    </row>
    <row r="38" spans="1:2">
      <c r="A38" s="39">
        <v>18</v>
      </c>
      <c r="B38" s="40">
        <f t="shared" si="0"/>
        <v>13207.5742883182</v>
      </c>
    </row>
    <row r="39" spans="1:2">
      <c r="A39" s="39">
        <v>20</v>
      </c>
      <c r="B39" s="40">
        <f t="shared" si="0"/>
        <v>12181.8541424272</v>
      </c>
    </row>
    <row r="40" spans="1:2">
      <c r="A40" s="39">
        <v>22</v>
      </c>
      <c r="B40" s="40">
        <f t="shared" si="0"/>
        <v>11248.1098662569</v>
      </c>
    </row>
    <row r="41" spans="1:2">
      <c r="A41" s="39">
        <v>24</v>
      </c>
      <c r="B41" s="40">
        <f t="shared" si="0"/>
        <v>10397.0927388411</v>
      </c>
    </row>
    <row r="42" spans="1:2">
      <c r="A42" s="39">
        <v>26</v>
      </c>
      <c r="B42" s="40">
        <f t="shared" si="0"/>
        <v>9620.57763832594</v>
      </c>
    </row>
    <row r="43" spans="1:2">
      <c r="A43" s="39">
        <v>28</v>
      </c>
      <c r="B43" s="40">
        <f t="shared" si="0"/>
        <v>8911.2399959501</v>
      </c>
    </row>
    <row r="44" spans="1:2">
      <c r="A44" s="39">
        <v>30</v>
      </c>
      <c r="B44" s="40">
        <f t="shared" si="0"/>
        <v>8262.54865644959</v>
      </c>
    </row>
    <row r="45" spans="1:2">
      <c r="A45" s="39">
        <v>32</v>
      </c>
      <c r="B45" s="40">
        <f t="shared" si="0"/>
        <v>7668.6724507619</v>
      </c>
    </row>
    <row r="46" spans="1:2">
      <c r="A46" s="39">
        <v>34</v>
      </c>
      <c r="B46" s="40">
        <f t="shared" si="0"/>
        <v>7124.39860782888</v>
      </c>
    </row>
    <row r="47" spans="1:2">
      <c r="A47" s="39">
        <v>36</v>
      </c>
      <c r="B47" s="40">
        <f t="shared" si="0"/>
        <v>6625.06140370898</v>
      </c>
    </row>
    <row r="48" spans="1:2">
      <c r="A48" s="39">
        <v>38</v>
      </c>
      <c r="B48" s="40">
        <f t="shared" si="0"/>
        <v>6166.47967612621</v>
      </c>
    </row>
    <row r="49" spans="1:2">
      <c r="A49" s="39">
        <v>39</v>
      </c>
      <c r="B49" s="40">
        <f t="shared" si="0"/>
        <v>5951.28437406353</v>
      </c>
    </row>
    <row r="50" spans="1:2">
      <c r="A50" s="39">
        <v>40</v>
      </c>
      <c r="B50" s="40">
        <f t="shared" si="0"/>
        <v>5744.90202767201</v>
      </c>
    </row>
    <row r="51" spans="1:2">
      <c r="A51" s="39">
        <v>42</v>
      </c>
      <c r="B51" s="40">
        <f t="shared" si="0"/>
        <v>5356.95870667946</v>
      </c>
    </row>
    <row r="52" spans="1:2">
      <c r="A52" s="42">
        <v>43.84</v>
      </c>
      <c r="B52" s="43">
        <f t="shared" si="0"/>
        <v>5027.14627638549</v>
      </c>
    </row>
    <row r="53" spans="1:2">
      <c r="A53" s="42">
        <v>44</v>
      </c>
      <c r="B53" s="43">
        <f t="shared" si="0"/>
        <v>4999.61929592702</v>
      </c>
    </row>
    <row r="54" spans="1:2">
      <c r="A54" s="42">
        <v>44.01</v>
      </c>
      <c r="B54" s="43">
        <f t="shared" si="0"/>
        <v>4997.90479221615</v>
      </c>
    </row>
    <row r="55" spans="1:2">
      <c r="A55" s="39">
        <v>45.86</v>
      </c>
      <c r="B55" s="40">
        <f t="shared" si="0"/>
        <v>4692.36348191783</v>
      </c>
    </row>
    <row r="56" spans="1:2">
      <c r="A56" s="39">
        <v>47</v>
      </c>
      <c r="B56" s="40">
        <f t="shared" si="0"/>
        <v>4515.09871413531</v>
      </c>
    </row>
    <row r="57" spans="1:2">
      <c r="A57" s="39">
        <v>48</v>
      </c>
      <c r="B57" s="40">
        <f t="shared" si="0"/>
        <v>4366.10810215796</v>
      </c>
    </row>
    <row r="58" spans="1:2">
      <c r="A58" s="39">
        <v>49</v>
      </c>
      <c r="B58" s="40">
        <f t="shared" si="0"/>
        <v>4222.91355088521</v>
      </c>
    </row>
    <row r="59" spans="1:2">
      <c r="A59" s="39">
        <v>54</v>
      </c>
      <c r="B59" s="40">
        <f t="shared" ref="B56:B76" si="1">B$2*EXP(D$2*(1/(273.15+A59)-1/(25+273.15)))</f>
        <v>3585.32694517984</v>
      </c>
    </row>
    <row r="60" spans="1:2">
      <c r="A60" s="39">
        <v>56</v>
      </c>
      <c r="B60" s="40">
        <f t="shared" si="1"/>
        <v>3362.79260975653</v>
      </c>
    </row>
    <row r="61" spans="1:2">
      <c r="A61" s="39">
        <v>58</v>
      </c>
      <c r="B61" s="40">
        <f t="shared" si="1"/>
        <v>3156.51276187989</v>
      </c>
    </row>
    <row r="62" spans="1:2">
      <c r="A62" s="39">
        <v>60</v>
      </c>
      <c r="B62" s="40">
        <f t="shared" si="1"/>
        <v>2965.13933898505</v>
      </c>
    </row>
    <row r="63" spans="1:2">
      <c r="A63" s="39">
        <v>63</v>
      </c>
      <c r="B63" s="40">
        <f t="shared" si="1"/>
        <v>2703.38236522489</v>
      </c>
    </row>
    <row r="64" spans="1:2">
      <c r="A64" s="39">
        <v>64</v>
      </c>
      <c r="B64" s="40">
        <f t="shared" si="1"/>
        <v>2622.32792292315</v>
      </c>
    </row>
    <row r="65" spans="1:2">
      <c r="A65" s="39">
        <v>66</v>
      </c>
      <c r="B65" s="40">
        <f t="shared" si="1"/>
        <v>2468.76602799162</v>
      </c>
    </row>
    <row r="66" spans="1:2">
      <c r="A66" s="39">
        <v>68</v>
      </c>
      <c r="B66" s="40">
        <f t="shared" si="1"/>
        <v>2325.84165763055</v>
      </c>
    </row>
    <row r="67" spans="1:2">
      <c r="A67" s="39">
        <v>70</v>
      </c>
      <c r="B67" s="40">
        <f t="shared" si="1"/>
        <v>2192.71538279159</v>
      </c>
    </row>
    <row r="68" spans="1:2">
      <c r="A68" s="39">
        <v>72</v>
      </c>
      <c r="B68" s="40">
        <f t="shared" si="1"/>
        <v>2068.62152769157</v>
      </c>
    </row>
    <row r="69" spans="1:2">
      <c r="A69" s="39">
        <v>74</v>
      </c>
      <c r="B69" s="40">
        <f t="shared" si="1"/>
        <v>1952.86106737398</v>
      </c>
    </row>
    <row r="70" spans="1:2">
      <c r="A70" s="39">
        <v>76</v>
      </c>
      <c r="B70" s="40">
        <f t="shared" si="1"/>
        <v>1844.79526629817</v>
      </c>
    </row>
    <row r="71" spans="1:2">
      <c r="A71" s="39">
        <v>78</v>
      </c>
      <c r="B71" s="40">
        <f t="shared" si="1"/>
        <v>1743.83997493637</v>
      </c>
    </row>
    <row r="72" spans="1:2">
      <c r="A72" s="39">
        <v>80</v>
      </c>
      <c r="B72" s="40">
        <f t="shared" si="1"/>
        <v>1649.46051127514</v>
      </c>
    </row>
    <row r="73" spans="1:2">
      <c r="A73" s="39">
        <v>82</v>
      </c>
      <c r="B73" s="40">
        <f t="shared" si="1"/>
        <v>1561.16706277857</v>
      </c>
    </row>
    <row r="74" spans="1:2">
      <c r="A74" s="39">
        <v>84</v>
      </c>
      <c r="B74" s="40">
        <f t="shared" si="1"/>
        <v>1478.51055194393</v>
      </c>
    </row>
    <row r="75" spans="1:2">
      <c r="A75" s="39">
        <v>86</v>
      </c>
      <c r="B75" s="40">
        <f t="shared" si="1"/>
        <v>1401.07891520941</v>
      </c>
    </row>
    <row r="76" spans="1:2">
      <c r="A76" s="39">
        <v>88</v>
      </c>
      <c r="B76" s="40">
        <f t="shared" si="1"/>
        <v>1328.493750784</v>
      </c>
    </row>
    <row r="77" spans="1:2">
      <c r="A77" s="39">
        <v>90</v>
      </c>
      <c r="B77" s="40">
        <f t="shared" ref="B77:B82" si="2">B$2*EXP(D$2*(1/(273.15+A77)-1/(25+273.15)))</f>
        <v>1260.40729606591</v>
      </c>
    </row>
    <row r="78" spans="1:2">
      <c r="A78" s="39">
        <v>92</v>
      </c>
      <c r="B78" s="40">
        <f t="shared" si="2"/>
        <v>1196.49969979345</v>
      </c>
    </row>
    <row r="79" spans="1:2">
      <c r="A79" s="39">
        <v>94</v>
      </c>
      <c r="B79" s="40">
        <f t="shared" si="2"/>
        <v>1136.47655800769</v>
      </c>
    </row>
    <row r="80" spans="1:2">
      <c r="A80" s="39">
        <v>96</v>
      </c>
      <c r="B80" s="40">
        <f t="shared" si="2"/>
        <v>1080.06668637087</v>
      </c>
    </row>
    <row r="81" spans="1:2">
      <c r="A81" s="39">
        <v>98</v>
      </c>
      <c r="B81" s="40">
        <f t="shared" si="2"/>
        <v>1027.02010443689</v>
      </c>
    </row>
    <row r="82" spans="1:2">
      <c r="A82" s="39">
        <v>100</v>
      </c>
      <c r="B82" s="40">
        <f t="shared" si="2"/>
        <v>977.10621016181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zoomScale="85" zoomScaleNormal="85" workbookViewId="0">
      <selection activeCell="J10" sqref="J10"/>
    </sheetView>
  </sheetViews>
  <sheetFormatPr defaultColWidth="8.88888888888889" defaultRowHeight="14.4" outlineLevelCol="6"/>
  <cols>
    <col min="1" max="6" width="15.5555555555556" customWidth="1"/>
    <col min="7" max="7" width="4.66666666666667" customWidth="1"/>
  </cols>
  <sheetData>
    <row r="1" ht="15.6" spans="1:7">
      <c r="A1" s="1" t="s">
        <v>6</v>
      </c>
      <c r="B1" s="2" t="s">
        <v>7</v>
      </c>
      <c r="C1" s="3"/>
      <c r="D1" s="3"/>
      <c r="E1" s="3"/>
      <c r="F1" s="3"/>
      <c r="G1" s="4"/>
    </row>
    <row r="2" ht="15.6" spans="1:7">
      <c r="A2" s="5" t="s">
        <v>8</v>
      </c>
      <c r="B2" s="6"/>
      <c r="C2" s="6"/>
      <c r="D2" s="6"/>
      <c r="E2" s="6"/>
      <c r="F2" s="6"/>
      <c r="G2" s="7"/>
    </row>
    <row r="3" ht="15.6" spans="1:7">
      <c r="A3" s="8" t="s">
        <v>9</v>
      </c>
      <c r="B3" s="9">
        <v>0</v>
      </c>
      <c r="C3" s="10"/>
      <c r="D3" s="10" t="s">
        <v>10</v>
      </c>
      <c r="E3" s="9">
        <v>100</v>
      </c>
      <c r="F3" s="10"/>
      <c r="G3" s="11"/>
    </row>
    <row r="4" ht="15.6" spans="1:7">
      <c r="A4" s="8" t="s">
        <v>11</v>
      </c>
      <c r="B4" s="9">
        <v>45</v>
      </c>
      <c r="C4" s="10"/>
      <c r="D4" s="10" t="s">
        <v>12</v>
      </c>
      <c r="E4" s="9">
        <v>4250</v>
      </c>
      <c r="F4" s="10"/>
      <c r="G4" s="11"/>
    </row>
    <row r="5" ht="15" spans="1:7">
      <c r="A5" s="12"/>
      <c r="B5" s="10"/>
      <c r="C5" s="10"/>
      <c r="D5" s="10"/>
      <c r="E5" s="10"/>
      <c r="F5" s="10"/>
      <c r="G5" s="11"/>
    </row>
    <row r="6" ht="15" spans="1:7">
      <c r="A6" s="12" t="s">
        <v>13</v>
      </c>
      <c r="B6" s="9">
        <v>0.83</v>
      </c>
      <c r="C6" s="10"/>
      <c r="D6" s="10"/>
      <c r="E6" s="10"/>
      <c r="F6" s="10"/>
      <c r="G6" s="11"/>
    </row>
    <row r="7" ht="15" spans="1:7">
      <c r="A7" s="12" t="s">
        <v>14</v>
      </c>
      <c r="B7" s="9">
        <v>0.42</v>
      </c>
      <c r="C7" s="10"/>
      <c r="D7" s="10"/>
      <c r="E7" s="10"/>
      <c r="F7" s="10"/>
      <c r="G7" s="11"/>
    </row>
    <row r="8" ht="15" spans="1:7">
      <c r="A8" s="13"/>
      <c r="B8" s="14"/>
      <c r="C8" s="14"/>
      <c r="D8" s="14"/>
      <c r="E8" s="14"/>
      <c r="F8" s="14"/>
      <c r="G8" s="15"/>
    </row>
    <row r="9" ht="15.6" spans="1:7">
      <c r="A9" s="16" t="s">
        <v>15</v>
      </c>
      <c r="B9" s="17">
        <f>E3*1000*EXP(E4*(1/(273.15+B3)-1/(25+273.15)))/1000</f>
        <v>368.638646434848</v>
      </c>
      <c r="C9" s="14"/>
      <c r="D9" s="14"/>
      <c r="E9" s="18" t="s">
        <v>16</v>
      </c>
      <c r="F9" s="18">
        <f>(B9*B10*(B6-B7))/((B9-B10)*B7*B6)</f>
        <v>53.9822783669362</v>
      </c>
      <c r="G9" s="19" t="s">
        <v>17</v>
      </c>
    </row>
    <row r="10" ht="15.6" spans="1:7">
      <c r="A10" s="16" t="s">
        <v>18</v>
      </c>
      <c r="B10" s="17">
        <f>E3*1000*EXP(E4*(1/(273.15+B4)-1/(25+273.15)))/1000</f>
        <v>40.8161992727592</v>
      </c>
      <c r="C10" s="14"/>
      <c r="D10" s="14"/>
      <c r="E10" s="18" t="s">
        <v>19</v>
      </c>
      <c r="F10" s="18">
        <f>(B9*B10*(B6-B7))/(B9*(B7-B7*B6)-B10*(B6-B7*B6))</f>
        <v>924.632145255354</v>
      </c>
      <c r="G10" s="19" t="s">
        <v>17</v>
      </c>
    </row>
    <row r="11" spans="1:7">
      <c r="A11" s="20"/>
      <c r="B11" s="21"/>
      <c r="C11" s="21"/>
      <c r="D11" s="21"/>
      <c r="E11" s="21"/>
      <c r="F11" s="21"/>
      <c r="G11" s="22"/>
    </row>
    <row r="12" ht="15.6" spans="1:7">
      <c r="A12" s="5" t="s">
        <v>20</v>
      </c>
      <c r="B12" s="6"/>
      <c r="C12" s="6"/>
      <c r="D12" s="6"/>
      <c r="E12" s="6"/>
      <c r="F12" s="6"/>
      <c r="G12" s="7"/>
    </row>
    <row r="13" ht="15" spans="1:7">
      <c r="A13" s="12" t="s">
        <v>21</v>
      </c>
      <c r="B13" s="9">
        <v>53.6</v>
      </c>
      <c r="C13" s="10"/>
      <c r="D13" s="10" t="s">
        <v>10</v>
      </c>
      <c r="E13" s="23">
        <f>E3</f>
        <v>100</v>
      </c>
      <c r="F13" s="10"/>
      <c r="G13" s="11"/>
    </row>
    <row r="14" ht="15" spans="1:7">
      <c r="A14" s="12" t="s">
        <v>22</v>
      </c>
      <c r="B14" s="9">
        <v>920</v>
      </c>
      <c r="C14" s="10"/>
      <c r="D14" s="10" t="s">
        <v>12</v>
      </c>
      <c r="E14" s="23">
        <f>E4</f>
        <v>4250</v>
      </c>
      <c r="F14" s="10"/>
      <c r="G14" s="11"/>
    </row>
    <row r="15" ht="15" spans="1:7">
      <c r="A15" s="8"/>
      <c r="B15" s="23"/>
      <c r="C15" s="23"/>
      <c r="D15" s="23"/>
      <c r="E15" s="23"/>
      <c r="F15" s="23"/>
      <c r="G15" s="24"/>
    </row>
    <row r="16" ht="15" spans="1:7">
      <c r="A16" s="8" t="s">
        <v>13</v>
      </c>
      <c r="B16" s="9">
        <v>0.83</v>
      </c>
      <c r="C16" s="25" t="s">
        <v>23</v>
      </c>
      <c r="D16" s="25">
        <f>B16*B13*1000/(1-B16)</f>
        <v>261694.117647059</v>
      </c>
      <c r="E16" s="25" t="s">
        <v>24</v>
      </c>
      <c r="F16" s="25">
        <f>D16*B14*1000/(B14*1000-D16)</f>
        <v>365724.497819715</v>
      </c>
      <c r="G16" s="26"/>
    </row>
    <row r="17" ht="15" spans="1:7">
      <c r="A17" s="8" t="s">
        <v>14</v>
      </c>
      <c r="B17" s="9">
        <v>0.42</v>
      </c>
      <c r="C17" s="25" t="s">
        <v>25</v>
      </c>
      <c r="D17" s="25">
        <f>B17*B13*1000/(1-B17)</f>
        <v>38813.7931034483</v>
      </c>
      <c r="E17" s="25" t="s">
        <v>26</v>
      </c>
      <c r="F17" s="25">
        <f>D17*B14*1000/(B14*1000-D17)</f>
        <v>40523.4323638982</v>
      </c>
      <c r="G17" s="26"/>
    </row>
    <row r="18" ht="15" spans="1:7">
      <c r="A18" s="13"/>
      <c r="B18" s="14"/>
      <c r="C18" s="14"/>
      <c r="D18" s="14"/>
      <c r="E18" s="14"/>
      <c r="F18" s="14"/>
      <c r="G18" s="15"/>
    </row>
    <row r="19" ht="15.6" spans="1:7">
      <c r="A19" s="16" t="s">
        <v>23</v>
      </c>
      <c r="B19" s="17">
        <f>D16</f>
        <v>261694.117647059</v>
      </c>
      <c r="C19" s="17" t="s">
        <v>24</v>
      </c>
      <c r="D19" s="17">
        <f>F16</f>
        <v>365724.497819715</v>
      </c>
      <c r="E19" s="18" t="s">
        <v>27</v>
      </c>
      <c r="F19" s="18">
        <f>1/(1/298.15+LN(F16/E13/1000)/E14)-273.15</f>
        <v>0.139401729988151</v>
      </c>
      <c r="G19" s="19" t="s">
        <v>28</v>
      </c>
    </row>
    <row r="20" ht="15.6" spans="1:7">
      <c r="A20" s="16" t="s">
        <v>25</v>
      </c>
      <c r="B20" s="17">
        <f>D17</f>
        <v>38813.7931034483</v>
      </c>
      <c r="C20" s="17" t="s">
        <v>26</v>
      </c>
      <c r="D20" s="17">
        <f>F17</f>
        <v>40523.4323638982</v>
      </c>
      <c r="E20" s="18" t="s">
        <v>29</v>
      </c>
      <c r="F20" s="18">
        <f>1/(1/298.15+LN(F17/E13/1000)/E14)-273.15</f>
        <v>45.1715381331422</v>
      </c>
      <c r="G20" s="19" t="s">
        <v>28</v>
      </c>
    </row>
    <row r="21" spans="1:7">
      <c r="A21" s="20"/>
      <c r="B21" s="27"/>
      <c r="C21" s="27"/>
      <c r="D21" s="27"/>
      <c r="E21" s="27"/>
      <c r="F21" s="27"/>
      <c r="G21" s="22"/>
    </row>
    <row r="22" ht="15.6" spans="1:7">
      <c r="A22" s="5" t="s">
        <v>30</v>
      </c>
      <c r="B22" s="6"/>
      <c r="C22" s="6"/>
      <c r="D22" s="6"/>
      <c r="E22" s="6"/>
      <c r="F22" s="6"/>
      <c r="G22" s="7"/>
    </row>
    <row r="23" ht="15" spans="1:7">
      <c r="A23" s="12" t="s">
        <v>21</v>
      </c>
      <c r="B23" s="23">
        <f>B13</f>
        <v>53.6</v>
      </c>
      <c r="C23" s="10"/>
      <c r="D23" s="10" t="s">
        <v>10</v>
      </c>
      <c r="E23" s="23">
        <f>E13</f>
        <v>100</v>
      </c>
      <c r="F23" s="10"/>
      <c r="G23" s="11"/>
    </row>
    <row r="24" ht="15" spans="1:7">
      <c r="A24" s="12" t="s">
        <v>22</v>
      </c>
      <c r="B24" s="23">
        <f>B14</f>
        <v>920</v>
      </c>
      <c r="C24" s="10"/>
      <c r="D24" s="10" t="s">
        <v>12</v>
      </c>
      <c r="E24" s="23">
        <f>E14</f>
        <v>4250</v>
      </c>
      <c r="F24" s="10"/>
      <c r="G24" s="11"/>
    </row>
    <row r="25" ht="15" spans="1:7">
      <c r="A25" s="8"/>
      <c r="B25" s="23"/>
      <c r="C25" s="23"/>
      <c r="D25" s="23"/>
      <c r="E25" s="23"/>
      <c r="F25" s="23"/>
      <c r="G25" s="24"/>
    </row>
    <row r="26" ht="15" spans="1:7">
      <c r="A26" s="8" t="s">
        <v>13</v>
      </c>
      <c r="B26" s="9">
        <v>0.8</v>
      </c>
      <c r="C26" s="25" t="s">
        <v>23</v>
      </c>
      <c r="D26" s="25">
        <f>B26*B23*1000/(1-B26)</f>
        <v>214400</v>
      </c>
      <c r="E26" s="25" t="s">
        <v>24</v>
      </c>
      <c r="F26" s="25">
        <f>D26*B24*1000/(B24*1000-D26)</f>
        <v>279546.485260771</v>
      </c>
      <c r="G26" s="26"/>
    </row>
    <row r="27" ht="15" spans="1:7">
      <c r="A27" s="8" t="s">
        <v>14</v>
      </c>
      <c r="B27" s="9">
        <v>0.45</v>
      </c>
      <c r="C27" s="25" t="s">
        <v>25</v>
      </c>
      <c r="D27" s="25">
        <f>B27*B23*1000/(1-B27)</f>
        <v>43854.5454545454</v>
      </c>
      <c r="E27" s="25" t="s">
        <v>26</v>
      </c>
      <c r="F27" s="25">
        <f>D27*B24*1000/(B24*1000-D27)</f>
        <v>46049.6389142525</v>
      </c>
      <c r="G27" s="26"/>
    </row>
    <row r="28" ht="15" spans="1:7">
      <c r="A28" s="13"/>
      <c r="B28" s="14"/>
      <c r="C28" s="14"/>
      <c r="D28" s="14"/>
      <c r="E28" s="14"/>
      <c r="F28" s="14"/>
      <c r="G28" s="15"/>
    </row>
    <row r="29" ht="15.6" spans="1:7">
      <c r="A29" s="16" t="s">
        <v>23</v>
      </c>
      <c r="B29" s="17">
        <f>D26</f>
        <v>214400</v>
      </c>
      <c r="C29" s="17" t="s">
        <v>24</v>
      </c>
      <c r="D29" s="17">
        <f>F26</f>
        <v>279546.485260771</v>
      </c>
      <c r="E29" s="18" t="s">
        <v>31</v>
      </c>
      <c r="F29" s="18">
        <f>1/(1/298.15+LN(F26/E23/1000)/E24)-273.15</f>
        <v>4.9446192303098</v>
      </c>
      <c r="G29" s="19" t="s">
        <v>28</v>
      </c>
    </row>
    <row r="30" ht="16.35" spans="1:7">
      <c r="A30" s="28" t="s">
        <v>25</v>
      </c>
      <c r="B30" s="29">
        <f>D27</f>
        <v>43854.5454545454</v>
      </c>
      <c r="C30" s="29" t="s">
        <v>26</v>
      </c>
      <c r="D30" s="29">
        <f>F27</f>
        <v>46049.6389142525</v>
      </c>
      <c r="E30" s="30" t="s">
        <v>32</v>
      </c>
      <c r="F30" s="30">
        <f>1/(1/298.15+LN(F27/E23/1000)/E24)-273.15</f>
        <v>42.1524924112464</v>
      </c>
      <c r="G30" s="31" t="s">
        <v>28</v>
      </c>
    </row>
    <row r="32" spans="1:7">
      <c r="A32" s="32" t="s">
        <v>33</v>
      </c>
      <c r="B32" s="33" t="s"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NTC曲线计算</vt:lpstr>
      <vt:lpstr>上下拉分压电阻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Samuel_HKJ</cp:lastModifiedBy>
  <dcterms:created xsi:type="dcterms:W3CDTF">2014-05-17T13:27:00Z</dcterms:created>
  <dcterms:modified xsi:type="dcterms:W3CDTF">2026-05-22T07:27:08Z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03E188E2A3B941B1878DCE45BD2611AC_12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